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U:\Karma PMS\SEBI\Fee Illustration_Website\Final\"/>
    </mc:Choice>
  </mc:AlternateContent>
  <xr:revisionPtr revIDLastSave="0" documentId="13_ncr:1_{96050826-8FC5-404A-A05A-E566FF18A59D}" xr6:coauthVersionLast="47" xr6:coauthVersionMax="47" xr10:uidLastSave="{00000000-0000-0000-0000-000000000000}"/>
  <bookViews>
    <workbookView xWindow="-120" yWindow="-120" windowWidth="24240" windowHeight="13140" xr2:uid="{3A6B490F-4033-42C5-9645-FF930CA0B52F}"/>
  </bookViews>
  <sheets>
    <sheet name="Sheet1" sheetId="1" r:id="rId1"/>
  </sheets>
  <definedNames>
    <definedName name="_xlnm.Print_Area" localSheetId="0">Sheet1!$A$1:$K$37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6" i="1" l="1"/>
  <c r="B37" i="1" s="1"/>
  <c r="B34" i="1"/>
  <c r="K16" i="1"/>
  <c r="I16" i="1"/>
  <c r="I17" i="1" s="1"/>
  <c r="I18" i="1" s="1"/>
  <c r="G16" i="1"/>
  <c r="G17" i="1" s="1"/>
  <c r="G18" i="1" s="1"/>
  <c r="G20" i="1" l="1"/>
  <c r="I20" i="1"/>
  <c r="K17" i="1"/>
  <c r="K18" i="1" s="1"/>
  <c r="K20" i="1" l="1"/>
  <c r="I23" i="1"/>
  <c r="I22" i="1"/>
  <c r="G22" i="1"/>
  <c r="G23" i="1"/>
  <c r="I24" i="1" l="1"/>
  <c r="I25" i="1" s="1"/>
  <c r="I27" i="1" s="1"/>
  <c r="I28" i="1" s="1"/>
  <c r="K22" i="1"/>
  <c r="K23" i="1"/>
  <c r="G24" i="1"/>
  <c r="G25" i="1" s="1"/>
  <c r="G27" i="1" s="1"/>
  <c r="G28" i="1" s="1"/>
  <c r="K24" i="1" l="1"/>
  <c r="K25" i="1" s="1"/>
  <c r="K27" i="1" s="1"/>
  <c r="K28" i="1" s="1"/>
</calcChain>
</file>

<file path=xl/sharedStrings.xml><?xml version="1.0" encoding="utf-8"?>
<sst xmlns="http://schemas.openxmlformats.org/spreadsheetml/2006/main" count="56" uniqueCount="55">
  <si>
    <t>Assumptions</t>
  </si>
  <si>
    <t>Capital Contribution (Rs.)</t>
  </si>
  <si>
    <t>a</t>
  </si>
  <si>
    <t>Management Fee (%age per annum)</t>
  </si>
  <si>
    <t>b</t>
  </si>
  <si>
    <t xml:space="preserve">Other Expenses </t>
  </si>
  <si>
    <t>c</t>
  </si>
  <si>
    <t>Brokerage and Transaction cost</t>
  </si>
  <si>
    <t>d</t>
  </si>
  <si>
    <t>Fixed Fee Illustraion</t>
  </si>
  <si>
    <t>Scenario 1</t>
  </si>
  <si>
    <t>Scenario 2</t>
  </si>
  <si>
    <t>Scenario 3</t>
  </si>
  <si>
    <t>Gain of</t>
  </si>
  <si>
    <t>Loss of</t>
  </si>
  <si>
    <t>No Change</t>
  </si>
  <si>
    <t xml:space="preserve">Capital Contributed / Assets under Management </t>
  </si>
  <si>
    <t>i</t>
  </si>
  <si>
    <t>i = a</t>
  </si>
  <si>
    <t xml:space="preserve">Gain / (Loss) on Investment based on the Scenario </t>
  </si>
  <si>
    <t>ii</t>
  </si>
  <si>
    <t>ii= i*Scenario</t>
  </si>
  <si>
    <t xml:space="preserve">Gross Value of the Portfolio at the end of the year </t>
  </si>
  <si>
    <t>iii</t>
  </si>
  <si>
    <t>iii= I + ii</t>
  </si>
  <si>
    <t xml:space="preserve">Average assets under management </t>
  </si>
  <si>
    <t>iv</t>
  </si>
  <si>
    <t>iv= (i + iii) / 2</t>
  </si>
  <si>
    <t>Other Expenses**</t>
  </si>
  <si>
    <t>v</t>
  </si>
  <si>
    <t>v= iv x c</t>
  </si>
  <si>
    <t>vi</t>
  </si>
  <si>
    <t>vi = (iv x d)</t>
  </si>
  <si>
    <t xml:space="preserve">Management Fees </t>
  </si>
  <si>
    <t>vii</t>
  </si>
  <si>
    <t>vii = (iv + v + vi) x b</t>
  </si>
  <si>
    <t xml:space="preserve">Total charges during the year </t>
  </si>
  <si>
    <t>viii</t>
  </si>
  <si>
    <t>viii = v + vi + vii</t>
  </si>
  <si>
    <t xml:space="preserve">Net value of the Portfolio at the end of the year </t>
  </si>
  <si>
    <t>ix</t>
  </si>
  <si>
    <t>ix = iii + viii</t>
  </si>
  <si>
    <t xml:space="preserve">% Portfolio Return </t>
  </si>
  <si>
    <t>x</t>
  </si>
  <si>
    <t>x = ((ix - i) / i) %</t>
  </si>
  <si>
    <t xml:space="preserve">Notes: </t>
  </si>
  <si>
    <t xml:space="preserve">In the above illustration, fixed management fees, other expenses and brokerage &amp; transaction cost have been charged on the average of the Portfolio Value and the gross value at the end of the year. Please refer section on fees and charges of your termsheet for actual fees and frequency of charging fees. </t>
  </si>
  <si>
    <t xml:space="preserve">Portfolio Manager can charge Management Fee on Average portfolio value for the management fee period or the closing portfolio value or in any other manner as defined in the PMS agreement and permitted under SEBI regulations. </t>
  </si>
  <si>
    <t>**Other Expenses includes Custodian Fees, Fund Accounting Fees, Depository Account Opening charges (One time) and Audit Fees p.a.</t>
  </si>
  <si>
    <t xml:space="preserve">Brokerage and transaction cost for the illustration purpose is charged on the Average AUM. However, Brokerage and Transaction cost are charged on basis the actuals trades. </t>
  </si>
  <si>
    <t>All Fees and charges are subject to GST @18% p.a.</t>
  </si>
  <si>
    <t>This is only a generic illustration, each portfolio manager can modify the illustration as per the terms and condition of their PMS agreement.</t>
  </si>
  <si>
    <t>For illustration, the charges/fees are assumed as under: Brokerage &amp; Transaction Cost: 0.30% p.a.; Custodian Fees: 0.20% p.a. Fund Accounting Fees: NIL % p.a.; Depository Account Opening Charges at actual (one time) - NIL/-; Audit Fees at Actual p.a.: Rs. 1000/-</t>
  </si>
  <si>
    <t>Annexure A – Fee Illustration</t>
  </si>
  <si>
    <t>One Year  - Fixed Fees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</si>
</sst>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5" x14ac:knownFonts="1">
    <font>
      <sz val="11"/>
      <color theme="1"/>
      <name val="Aptos Narrow"/>
      <family val="2"/>
      <scheme val="minor"/>
    </font>
    <font>
      <sz val="11"/>
      <color theme="1"/>
      <name val="Aptos Narrow"/>
      <family val="2"/>
      <scheme val="minor"/>
    </font>
    <font>
      <b/>
      <sz val="11"/>
      <color theme="1"/>
      <name val="Aptos Narrow"/>
      <family val="2"/>
      <scheme val="minor"/>
    </font>
    <font>
      <sz val="14"/>
      <color theme="1"/>
      <name val="Georgia"/>
      <family val="1"/>
    </font>
    <font>
      <b/>
      <sz val="11"/>
      <color theme="1"/>
      <name val="Georgia"/>
      <family val="1"/>
    </font>
  </fonts>
  <fills count="3">
    <fill>
      <patternFill patternType="none"/>
    </fill>
    <fill>
      <patternFill patternType="gray125"/>
    </fill>
    <fill>
      <patternFill patternType="solid">
        <fgColor theme="0" tint="-4.9989318521683403E-2"/>
        <bgColor indexed="64"/>
      </patternFill>
    </fill>
  </fills>
  <borders count="3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67">
    <xf numFmtId="0" fontId="0" fillId="0" borderId="0" xfId="0"/>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3" fontId="0" fillId="0" borderId="4" xfId="0" applyNumberFormat="1" applyBorder="1" applyAlignment="1">
      <alignment vertical="center"/>
    </xf>
    <xf numFmtId="10" fontId="0" fillId="0" borderId="4" xfId="0" applyNumberFormat="1" applyBorder="1" applyAlignment="1">
      <alignment vertical="center"/>
    </xf>
    <xf numFmtId="0" fontId="0" fillId="0" borderId="4" xfId="0" applyBorder="1" applyAlignment="1">
      <alignment vertical="center" wrapText="1"/>
    </xf>
    <xf numFmtId="0" fontId="2" fillId="0" borderId="6" xfId="0" applyFont="1" applyBorder="1" applyAlignment="1">
      <alignment horizontal="center" vertical="center"/>
    </xf>
    <xf numFmtId="0" fontId="2" fillId="0" borderId="8" xfId="0" applyFont="1" applyBorder="1" applyAlignment="1">
      <alignment horizontal="right" vertical="center"/>
    </xf>
    <xf numFmtId="9" fontId="2" fillId="0" borderId="8" xfId="0" applyNumberFormat="1" applyFont="1" applyBorder="1" applyAlignment="1">
      <alignment horizontal="left" vertical="center"/>
    </xf>
    <xf numFmtId="9" fontId="2" fillId="0" borderId="9" xfId="0" applyNumberFormat="1" applyFont="1" applyBorder="1" applyAlignment="1">
      <alignment horizontal="left" vertical="center"/>
    </xf>
    <xf numFmtId="0" fontId="0" fillId="0" borderId="4" xfId="0" quotePrefix="1" applyBorder="1" applyAlignment="1">
      <alignment vertical="center" wrapText="1"/>
    </xf>
    <xf numFmtId="0" fontId="0" fillId="0" borderId="0" xfId="0" applyAlignment="1">
      <alignment horizontal="left" vertical="center"/>
    </xf>
    <xf numFmtId="0" fontId="0" fillId="0" borderId="14" xfId="0" applyBorder="1" applyAlignment="1">
      <alignment vertical="center"/>
    </xf>
    <xf numFmtId="0" fontId="0" fillId="0" borderId="10" xfId="0" applyBorder="1" applyAlignment="1">
      <alignment vertical="center" wrapText="1"/>
    </xf>
    <xf numFmtId="0" fontId="0" fillId="0" borderId="21" xfId="0" applyBorder="1" applyAlignment="1">
      <alignment vertical="center"/>
    </xf>
    <xf numFmtId="0" fontId="0" fillId="0" borderId="22" xfId="0" applyBorder="1" applyAlignment="1">
      <alignment vertical="center"/>
    </xf>
    <xf numFmtId="0" fontId="0" fillId="0" borderId="23" xfId="0" applyBorder="1" applyAlignment="1">
      <alignment vertical="center"/>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24" xfId="0" applyBorder="1" applyAlignment="1">
      <alignment vertical="center" wrapText="1"/>
    </xf>
    <xf numFmtId="10" fontId="0" fillId="0" borderId="14" xfId="0" applyNumberFormat="1" applyBorder="1" applyAlignment="1">
      <alignment vertical="center"/>
    </xf>
    <xf numFmtId="0" fontId="0" fillId="0" borderId="18" xfId="0" applyBorder="1" applyAlignment="1">
      <alignment vertical="center"/>
    </xf>
    <xf numFmtId="0" fontId="2" fillId="0" borderId="4" xfId="0" applyFont="1" applyBorder="1" applyAlignment="1">
      <alignment vertical="center" wrapText="1"/>
    </xf>
    <xf numFmtId="0" fontId="2" fillId="0" borderId="19" xfId="0" applyFont="1" applyBorder="1" applyAlignment="1">
      <alignment vertical="center" wrapText="1"/>
    </xf>
    <xf numFmtId="0" fontId="2" fillId="0" borderId="8" xfId="0" applyFont="1" applyBorder="1" applyAlignment="1">
      <alignment vertical="center" wrapText="1"/>
    </xf>
    <xf numFmtId="0" fontId="2" fillId="0" borderId="20" xfId="0" applyFont="1" applyBorder="1" applyAlignment="1">
      <alignment vertical="center" wrapText="1"/>
    </xf>
    <xf numFmtId="0" fontId="2" fillId="0" borderId="3" xfId="0" applyFont="1" applyBorder="1" applyAlignment="1">
      <alignment vertical="center" wrapText="1"/>
    </xf>
    <xf numFmtId="0" fontId="0" fillId="0" borderId="25" xfId="0" applyBorder="1" applyAlignment="1">
      <alignment vertical="center" wrapText="1"/>
    </xf>
    <xf numFmtId="0" fontId="2" fillId="0" borderId="26" xfId="0" applyFont="1" applyBorder="1" applyAlignment="1">
      <alignment vertical="center" wrapText="1"/>
    </xf>
    <xf numFmtId="0" fontId="2" fillId="0" borderId="10" xfId="0" applyFont="1" applyBorder="1" applyAlignment="1">
      <alignment vertical="center" wrapText="1"/>
    </xf>
    <xf numFmtId="0" fontId="0" fillId="0" borderId="28"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2" fillId="0" borderId="6" xfId="0" applyFont="1" applyBorder="1" applyAlignment="1">
      <alignment horizontal="left" vertical="center" wrapText="1"/>
    </xf>
    <xf numFmtId="0" fontId="2" fillId="0" borderId="11" xfId="0" applyFont="1" applyBorder="1" applyAlignment="1">
      <alignment horizontal="left" vertical="center" wrapText="1"/>
    </xf>
    <xf numFmtId="0" fontId="2" fillId="0" borderId="7" xfId="0" applyFont="1" applyBorder="1" applyAlignment="1">
      <alignment horizontal="left" vertical="center" wrapText="1"/>
    </xf>
    <xf numFmtId="0" fontId="0" fillId="0" borderId="27" xfId="0" applyBorder="1" applyAlignment="1">
      <alignment horizontal="left"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6" xfId="0" applyBorder="1" applyAlignment="1">
      <alignment horizontal="left" vertical="center" wrapText="1"/>
    </xf>
    <xf numFmtId="0" fontId="0" fillId="0" borderId="11"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center" vertical="center" wrapText="1"/>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10" fontId="0" fillId="0" borderId="4" xfId="2" applyNumberFormat="1" applyFont="1" applyBorder="1" applyAlignment="1">
      <alignment horizontal="right" vertical="center"/>
    </xf>
    <xf numFmtId="10" fontId="0" fillId="0" borderId="5" xfId="2" applyNumberFormat="1" applyFont="1" applyBorder="1" applyAlignment="1">
      <alignment horizontal="right" vertical="center"/>
    </xf>
    <xf numFmtId="0" fontId="3" fillId="0" borderId="0" xfId="0" applyFont="1" applyAlignment="1">
      <alignment horizontal="center" vertical="center"/>
    </xf>
    <xf numFmtId="0" fontId="4" fillId="2" borderId="0" xfId="0" applyFont="1" applyFill="1" applyAlignment="1">
      <alignment horizontal="center" vertical="center"/>
    </xf>
    <xf numFmtId="0" fontId="0" fillId="0" borderId="28"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43" fontId="0" fillId="0" borderId="4" xfId="1" applyFont="1" applyBorder="1" applyAlignment="1">
      <alignment horizontal="right" vertical="center"/>
    </xf>
    <xf numFmtId="43" fontId="0" fillId="0" borderId="5" xfId="1" applyFont="1" applyBorder="1" applyAlignment="1">
      <alignment horizontal="right"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43" fontId="0" fillId="0" borderId="10" xfId="1" applyFont="1" applyBorder="1" applyAlignment="1">
      <alignment horizontal="right" vertical="center"/>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365125</xdr:colOff>
      <xdr:row>0</xdr:row>
      <xdr:rowOff>152400</xdr:rowOff>
    </xdr:from>
    <xdr:to>
      <xdr:col>11</xdr:col>
      <xdr:colOff>462280</xdr:colOff>
      <xdr:row>3</xdr:row>
      <xdr:rowOff>171450</xdr:rowOff>
    </xdr:to>
    <xdr:pic>
      <xdr:nvPicPr>
        <xdr:cNvPr id="2" name="Picture 1">
          <a:extLst>
            <a:ext uri="{FF2B5EF4-FFF2-40B4-BE49-F238E27FC236}">
              <a16:creationId xmlns:a16="http://schemas.microsoft.com/office/drawing/2014/main" id="{195982FD-F5E1-A00E-2DEF-318898F8C4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85150" y="152400"/>
          <a:ext cx="1240155" cy="5905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39C4D-BC0B-47EC-AA16-3534752EA401}">
  <sheetPr>
    <pageSetUpPr fitToPage="1"/>
  </sheetPr>
  <dimension ref="B4:L37"/>
  <sheetViews>
    <sheetView showGridLines="0" tabSelected="1" zoomScaleNormal="100" workbookViewId="0">
      <selection activeCell="O5" sqref="O5"/>
    </sheetView>
  </sheetViews>
  <sheetFormatPr defaultColWidth="8.85546875" defaultRowHeight="15" x14ac:dyDescent="0.25"/>
  <cols>
    <col min="1" max="1" width="4" style="4" customWidth="1"/>
    <col min="2" max="2" width="9.7109375" style="1" customWidth="1"/>
    <col min="3" max="3" width="48" style="2" customWidth="1"/>
    <col min="4" max="4" width="4.5703125" style="3" customWidth="1"/>
    <col min="5" max="5" width="18.42578125" style="2" customWidth="1"/>
    <col min="6" max="6" width="10.140625" style="4" customWidth="1"/>
    <col min="7" max="7" width="8.42578125" style="4" customWidth="1"/>
    <col min="8" max="8" width="10.5703125" style="4" customWidth="1"/>
    <col min="9" max="9" width="7.7109375" style="4" customWidth="1"/>
    <col min="10" max="10" width="10.85546875" style="4" customWidth="1"/>
    <col min="11" max="11" width="6.28515625" style="4" customWidth="1"/>
    <col min="12" max="16384" width="8.85546875" style="4"/>
  </cols>
  <sheetData>
    <row r="4" spans="3:12" ht="18" x14ac:dyDescent="0.25">
      <c r="C4" s="57" t="s">
        <v>53</v>
      </c>
      <c r="D4" s="57"/>
      <c r="E4" s="57"/>
      <c r="F4" s="57"/>
      <c r="G4" s="57"/>
      <c r="H4" s="57"/>
      <c r="I4" s="57"/>
      <c r="J4" s="57"/>
      <c r="K4" s="57"/>
    </row>
    <row r="6" spans="3:12" x14ac:dyDescent="0.25">
      <c r="C6" s="58" t="s">
        <v>54</v>
      </c>
      <c r="D6" s="58"/>
      <c r="E6" s="58"/>
      <c r="F6" s="58"/>
      <c r="G6" s="58"/>
      <c r="H6" s="58"/>
      <c r="I6" s="58"/>
      <c r="J6" s="58"/>
      <c r="K6" s="58"/>
    </row>
    <row r="7" spans="3:12" ht="15.75" thickBot="1" x14ac:dyDescent="0.3"/>
    <row r="8" spans="3:12" x14ac:dyDescent="0.25">
      <c r="C8" s="5" t="s">
        <v>0</v>
      </c>
      <c r="D8" s="7"/>
      <c r="E8" s="6"/>
      <c r="F8" s="7"/>
      <c r="G8" s="21"/>
      <c r="H8" s="21"/>
      <c r="I8" s="21"/>
      <c r="J8" s="21"/>
      <c r="K8" s="21"/>
      <c r="L8" s="22"/>
    </row>
    <row r="9" spans="3:12" x14ac:dyDescent="0.25">
      <c r="C9" s="8" t="s">
        <v>1</v>
      </c>
      <c r="D9" s="12"/>
      <c r="E9" s="9" t="s">
        <v>2</v>
      </c>
      <c r="F9" s="10">
        <v>5000000</v>
      </c>
      <c r="L9" s="23"/>
    </row>
    <row r="10" spans="3:12" x14ac:dyDescent="0.25">
      <c r="C10" s="8" t="s">
        <v>3</v>
      </c>
      <c r="D10" s="12"/>
      <c r="E10" s="9" t="s">
        <v>4</v>
      </c>
      <c r="F10" s="11">
        <v>2.5000000000000001E-2</v>
      </c>
      <c r="L10" s="23"/>
    </row>
    <row r="11" spans="3:12" x14ac:dyDescent="0.25">
      <c r="C11" s="8" t="s">
        <v>5</v>
      </c>
      <c r="D11" s="12"/>
      <c r="E11" s="9" t="s">
        <v>6</v>
      </c>
      <c r="F11" s="11">
        <v>2E-3</v>
      </c>
      <c r="L11" s="23"/>
    </row>
    <row r="12" spans="3:12" x14ac:dyDescent="0.25">
      <c r="C12" s="8" t="s">
        <v>7</v>
      </c>
      <c r="D12" s="12"/>
      <c r="E12" s="9" t="s">
        <v>8</v>
      </c>
      <c r="F12" s="11">
        <v>3.0000000000000001E-3</v>
      </c>
      <c r="L12" s="23"/>
    </row>
    <row r="13" spans="3:12" ht="15.75" thickBot="1" x14ac:dyDescent="0.3">
      <c r="C13" s="24"/>
      <c r="D13" s="34"/>
      <c r="E13" s="25"/>
      <c r="F13" s="26"/>
      <c r="G13" s="27"/>
      <c r="H13" s="19"/>
      <c r="I13" s="19"/>
      <c r="J13" s="19"/>
      <c r="K13" s="19"/>
      <c r="L13" s="28"/>
    </row>
    <row r="14" spans="3:12" ht="15.75" thickBot="1" x14ac:dyDescent="0.3">
      <c r="C14" s="30" t="s">
        <v>9</v>
      </c>
      <c r="D14" s="35"/>
      <c r="E14" s="31"/>
      <c r="F14" s="32"/>
      <c r="G14" s="64" t="s">
        <v>10</v>
      </c>
      <c r="H14" s="65"/>
      <c r="I14" s="64" t="s">
        <v>11</v>
      </c>
      <c r="J14" s="65"/>
      <c r="K14" s="64" t="s">
        <v>12</v>
      </c>
      <c r="L14" s="65"/>
    </row>
    <row r="15" spans="3:12" x14ac:dyDescent="0.25">
      <c r="C15" s="33"/>
      <c r="D15" s="36"/>
      <c r="E15" s="29"/>
      <c r="F15" s="29"/>
      <c r="G15" s="14" t="s">
        <v>13</v>
      </c>
      <c r="H15" s="15">
        <v>0.2</v>
      </c>
      <c r="I15" s="14" t="s">
        <v>14</v>
      </c>
      <c r="J15" s="15">
        <v>-0.2</v>
      </c>
      <c r="K15" s="14" t="s">
        <v>15</v>
      </c>
      <c r="L15" s="16">
        <v>0</v>
      </c>
    </row>
    <row r="16" spans="3:12" x14ac:dyDescent="0.25">
      <c r="C16" s="8" t="s">
        <v>16</v>
      </c>
      <c r="D16" s="20"/>
      <c r="E16" s="9" t="s">
        <v>17</v>
      </c>
      <c r="F16" s="17" t="s">
        <v>18</v>
      </c>
      <c r="G16" s="62">
        <f>+$F$9</f>
        <v>5000000</v>
      </c>
      <c r="H16" s="62"/>
      <c r="I16" s="62">
        <f>+$F$9</f>
        <v>5000000</v>
      </c>
      <c r="J16" s="62"/>
      <c r="K16" s="62">
        <f>+$F$9</f>
        <v>5000000</v>
      </c>
      <c r="L16" s="63"/>
    </row>
    <row r="17" spans="2:12" ht="45" x14ac:dyDescent="0.25">
      <c r="C17" s="8" t="s">
        <v>19</v>
      </c>
      <c r="D17" s="20"/>
      <c r="E17" s="9" t="s">
        <v>20</v>
      </c>
      <c r="F17" s="17" t="s">
        <v>21</v>
      </c>
      <c r="G17" s="62">
        <f>G16*H15</f>
        <v>1000000</v>
      </c>
      <c r="H17" s="62"/>
      <c r="I17" s="62">
        <f>I16*J15</f>
        <v>-1000000</v>
      </c>
      <c r="J17" s="62"/>
      <c r="K17" s="62">
        <f>K16*L15</f>
        <v>0</v>
      </c>
      <c r="L17" s="63"/>
    </row>
    <row r="18" spans="2:12" x14ac:dyDescent="0.25">
      <c r="C18" s="8" t="s">
        <v>22</v>
      </c>
      <c r="D18" s="20"/>
      <c r="E18" s="9" t="s">
        <v>23</v>
      </c>
      <c r="F18" s="17" t="s">
        <v>24</v>
      </c>
      <c r="G18" s="62">
        <f>G16+G17</f>
        <v>6000000</v>
      </c>
      <c r="H18" s="62"/>
      <c r="I18" s="62">
        <f>I16+I17</f>
        <v>4000000</v>
      </c>
      <c r="J18" s="62"/>
      <c r="K18" s="62">
        <f>K16+K17</f>
        <v>5000000</v>
      </c>
      <c r="L18" s="63"/>
    </row>
    <row r="19" spans="2:12" s="18" customFormat="1" ht="21" customHeight="1" x14ac:dyDescent="0.25">
      <c r="B19" s="1"/>
      <c r="C19" s="59"/>
      <c r="D19" s="60"/>
      <c r="E19" s="60"/>
      <c r="F19" s="60"/>
      <c r="G19" s="60"/>
      <c r="H19" s="60"/>
      <c r="I19" s="60"/>
      <c r="J19" s="60"/>
      <c r="K19" s="60"/>
      <c r="L19" s="61"/>
    </row>
    <row r="20" spans="2:12" s="18" customFormat="1" ht="45" customHeight="1" x14ac:dyDescent="0.25">
      <c r="B20" s="1"/>
      <c r="C20" s="8" t="s">
        <v>25</v>
      </c>
      <c r="D20" s="20"/>
      <c r="E20" s="9" t="s">
        <v>26</v>
      </c>
      <c r="F20" s="17" t="s">
        <v>27</v>
      </c>
      <c r="G20" s="62">
        <f>(G16+G18)/2</f>
        <v>5500000</v>
      </c>
      <c r="H20" s="62"/>
      <c r="I20" s="62">
        <f>(I16+I18)/2</f>
        <v>4500000</v>
      </c>
      <c r="J20" s="62"/>
      <c r="K20" s="62">
        <f>(K16+K18)/2</f>
        <v>5000000</v>
      </c>
      <c r="L20" s="63"/>
    </row>
    <row r="21" spans="2:12" s="18" customFormat="1" ht="20.25" customHeight="1" x14ac:dyDescent="0.25">
      <c r="B21" s="1"/>
      <c r="C21" s="59"/>
      <c r="D21" s="60"/>
      <c r="E21" s="60"/>
      <c r="F21" s="60"/>
      <c r="G21" s="60"/>
      <c r="H21" s="60"/>
      <c r="I21" s="60"/>
      <c r="J21" s="60"/>
      <c r="K21" s="60"/>
      <c r="L21" s="61"/>
    </row>
    <row r="22" spans="2:12" s="18" customFormat="1" ht="42" customHeight="1" x14ac:dyDescent="0.25">
      <c r="B22" s="1"/>
      <c r="C22" s="8" t="s">
        <v>28</v>
      </c>
      <c r="D22" s="20"/>
      <c r="E22" s="9" t="s">
        <v>29</v>
      </c>
      <c r="F22" s="17" t="s">
        <v>30</v>
      </c>
      <c r="G22" s="62">
        <f>+G20*-$F$11-1000-800</f>
        <v>-12800</v>
      </c>
      <c r="H22" s="62"/>
      <c r="I22" s="62">
        <f>+I20*-$F$11-1000-800</f>
        <v>-10800</v>
      </c>
      <c r="J22" s="66"/>
      <c r="K22" s="62">
        <f>+K20*-$F$11-1000-800</f>
        <v>-11800</v>
      </c>
      <c r="L22" s="63"/>
    </row>
    <row r="23" spans="2:12" s="18" customFormat="1" ht="29.25" customHeight="1" x14ac:dyDescent="0.25">
      <c r="B23" s="1"/>
      <c r="C23" s="8" t="s">
        <v>7</v>
      </c>
      <c r="D23" s="20"/>
      <c r="E23" s="9" t="s">
        <v>31</v>
      </c>
      <c r="F23" s="17" t="s">
        <v>32</v>
      </c>
      <c r="G23" s="62">
        <f>+G20*-$F$12</f>
        <v>-16500</v>
      </c>
      <c r="H23" s="62"/>
      <c r="I23" s="62">
        <f>+I20*-$F$12</f>
        <v>-13500</v>
      </c>
      <c r="J23" s="62"/>
      <c r="K23" s="62">
        <f>+K20*-$F$12</f>
        <v>-15000</v>
      </c>
      <c r="L23" s="63"/>
    </row>
    <row r="24" spans="2:12" s="18" customFormat="1" ht="30" x14ac:dyDescent="0.25">
      <c r="C24" s="8" t="s">
        <v>33</v>
      </c>
      <c r="D24" s="20"/>
      <c r="E24" s="9" t="s">
        <v>34</v>
      </c>
      <c r="F24" s="12" t="s">
        <v>35</v>
      </c>
      <c r="G24" s="62">
        <f>+(G20+G22+G23)*-$F$10</f>
        <v>-136767.5</v>
      </c>
      <c r="H24" s="62"/>
      <c r="I24" s="62">
        <f>+(I20+I22+I23)*-$F$10</f>
        <v>-111892.5</v>
      </c>
      <c r="J24" s="62"/>
      <c r="K24" s="62">
        <f>+(K20+K22+K23)*-$F$10</f>
        <v>-124330</v>
      </c>
      <c r="L24" s="63"/>
    </row>
    <row r="25" spans="2:12" ht="30" x14ac:dyDescent="0.25">
      <c r="C25" s="8" t="s">
        <v>36</v>
      </c>
      <c r="D25" s="20"/>
      <c r="E25" s="9" t="s">
        <v>37</v>
      </c>
      <c r="F25" s="12" t="s">
        <v>38</v>
      </c>
      <c r="G25" s="62">
        <f>+G22+G24+G23</f>
        <v>-166067.5</v>
      </c>
      <c r="H25" s="62"/>
      <c r="I25" s="62">
        <f>+I22+I24+I23</f>
        <v>-136192.5</v>
      </c>
      <c r="J25" s="62"/>
      <c r="K25" s="62">
        <f>+K22+K24+K23</f>
        <v>-151130</v>
      </c>
      <c r="L25" s="63"/>
    </row>
    <row r="26" spans="2:12" ht="18" customHeight="1" x14ac:dyDescent="0.25">
      <c r="C26" s="37"/>
      <c r="D26" s="38"/>
      <c r="E26" s="38"/>
      <c r="F26" s="38"/>
      <c r="G26" s="38"/>
      <c r="H26" s="38"/>
      <c r="I26" s="38"/>
      <c r="J26" s="38"/>
      <c r="K26" s="38"/>
      <c r="L26" s="39"/>
    </row>
    <row r="27" spans="2:12" ht="39.75" customHeight="1" x14ac:dyDescent="0.25">
      <c r="C27" s="8" t="s">
        <v>39</v>
      </c>
      <c r="D27" s="20"/>
      <c r="E27" s="9" t="s">
        <v>40</v>
      </c>
      <c r="F27" s="12" t="s">
        <v>41</v>
      </c>
      <c r="G27" s="62">
        <f>G18+G25</f>
        <v>5833932.5</v>
      </c>
      <c r="H27" s="62"/>
      <c r="I27" s="62">
        <f>I18+I25</f>
        <v>3863807.5</v>
      </c>
      <c r="J27" s="62"/>
      <c r="K27" s="62">
        <f>K18+K25</f>
        <v>4848870</v>
      </c>
      <c r="L27" s="63"/>
    </row>
    <row r="28" spans="2:12" ht="32.25" customHeight="1" x14ac:dyDescent="0.25">
      <c r="C28" s="8" t="s">
        <v>42</v>
      </c>
      <c r="D28" s="20"/>
      <c r="E28" s="9" t="s">
        <v>43</v>
      </c>
      <c r="F28" s="12" t="s">
        <v>44</v>
      </c>
      <c r="G28" s="55">
        <f>+G27/G16-1</f>
        <v>0.16678649999999995</v>
      </c>
      <c r="H28" s="55"/>
      <c r="I28" s="55">
        <f>+I27/I16-1</f>
        <v>-0.22723850000000001</v>
      </c>
      <c r="J28" s="55"/>
      <c r="K28" s="55">
        <f>+K27/K16-1</f>
        <v>-3.0225999999999975E-2</v>
      </c>
      <c r="L28" s="56"/>
    </row>
    <row r="29" spans="2:12" ht="16.5" customHeight="1" thickBot="1" x14ac:dyDescent="0.3">
      <c r="C29" s="52"/>
      <c r="D29" s="53"/>
      <c r="E29" s="53"/>
      <c r="F29" s="53"/>
      <c r="G29" s="53"/>
      <c r="H29" s="53"/>
      <c r="I29" s="53"/>
      <c r="J29" s="53"/>
      <c r="K29" s="53"/>
      <c r="L29" s="54"/>
    </row>
    <row r="30" spans="2:12" ht="34.5" customHeight="1" thickBot="1" x14ac:dyDescent="0.3">
      <c r="B30" s="40" t="s">
        <v>45</v>
      </c>
      <c r="C30" s="41"/>
      <c r="D30" s="41"/>
      <c r="E30" s="41"/>
      <c r="F30" s="41"/>
      <c r="G30" s="41"/>
      <c r="H30" s="41"/>
      <c r="I30" s="41"/>
      <c r="J30" s="41"/>
      <c r="K30" s="41"/>
      <c r="L30" s="42"/>
    </row>
    <row r="31" spans="2:12" ht="39.75" customHeight="1" thickBot="1" x14ac:dyDescent="0.3">
      <c r="B31" s="13">
        <v>1</v>
      </c>
      <c r="C31" s="43" t="s">
        <v>46</v>
      </c>
      <c r="D31" s="44"/>
      <c r="E31" s="44"/>
      <c r="F31" s="44"/>
      <c r="G31" s="44"/>
      <c r="H31" s="44"/>
      <c r="I31" s="44"/>
      <c r="J31" s="44"/>
      <c r="K31" s="44"/>
      <c r="L31" s="45"/>
    </row>
    <row r="32" spans="2:12" ht="35.25" customHeight="1" thickBot="1" x14ac:dyDescent="0.3">
      <c r="B32" s="13">
        <v>2</v>
      </c>
      <c r="C32" s="46" t="s">
        <v>47</v>
      </c>
      <c r="D32" s="47"/>
      <c r="E32" s="47"/>
      <c r="F32" s="47"/>
      <c r="G32" s="47"/>
      <c r="H32" s="47"/>
      <c r="I32" s="47"/>
      <c r="J32" s="47"/>
      <c r="K32" s="47"/>
      <c r="L32" s="48"/>
    </row>
    <row r="33" spans="2:12" ht="45" customHeight="1" thickBot="1" x14ac:dyDescent="0.3">
      <c r="B33" s="13">
        <v>3</v>
      </c>
      <c r="C33" s="46" t="s">
        <v>52</v>
      </c>
      <c r="D33" s="47"/>
      <c r="E33" s="47"/>
      <c r="F33" s="47"/>
      <c r="G33" s="47"/>
      <c r="H33" s="47"/>
      <c r="I33" s="47"/>
      <c r="J33" s="47"/>
      <c r="K33" s="47"/>
      <c r="L33" s="48"/>
    </row>
    <row r="34" spans="2:12" ht="42" customHeight="1" thickBot="1" x14ac:dyDescent="0.3">
      <c r="B34" s="13">
        <f t="shared" ref="B34:B37" si="0">+B33+1</f>
        <v>4</v>
      </c>
      <c r="C34" s="46" t="s">
        <v>48</v>
      </c>
      <c r="D34" s="47"/>
      <c r="E34" s="47"/>
      <c r="F34" s="47"/>
      <c r="G34" s="47"/>
      <c r="H34" s="47"/>
      <c r="I34" s="47"/>
      <c r="J34" s="47"/>
      <c r="K34" s="47"/>
      <c r="L34" s="48"/>
    </row>
    <row r="35" spans="2:12" ht="34.5" customHeight="1" thickBot="1" x14ac:dyDescent="0.3">
      <c r="B35" s="13">
        <v>5</v>
      </c>
      <c r="C35" s="46" t="s">
        <v>49</v>
      </c>
      <c r="D35" s="47"/>
      <c r="E35" s="47"/>
      <c r="F35" s="47"/>
      <c r="G35" s="47"/>
      <c r="H35" s="47"/>
      <c r="I35" s="47"/>
      <c r="J35" s="47"/>
      <c r="K35" s="47"/>
      <c r="L35" s="48"/>
    </row>
    <row r="36" spans="2:12" ht="21" customHeight="1" thickBot="1" x14ac:dyDescent="0.3">
      <c r="B36" s="13">
        <f t="shared" si="0"/>
        <v>6</v>
      </c>
      <c r="C36" s="46" t="s">
        <v>50</v>
      </c>
      <c r="D36" s="47"/>
      <c r="E36" s="47"/>
      <c r="F36" s="47"/>
      <c r="G36" s="47"/>
      <c r="H36" s="47"/>
      <c r="I36" s="47"/>
      <c r="J36" s="47"/>
      <c r="K36" s="47"/>
      <c r="L36" s="48"/>
    </row>
    <row r="37" spans="2:12" ht="39.75" customHeight="1" thickBot="1" x14ac:dyDescent="0.3">
      <c r="B37" s="13">
        <f t="shared" si="0"/>
        <v>7</v>
      </c>
      <c r="C37" s="49" t="s">
        <v>51</v>
      </c>
      <c r="D37" s="50"/>
      <c r="E37" s="50"/>
      <c r="F37" s="50"/>
      <c r="G37" s="50"/>
      <c r="H37" s="50"/>
      <c r="I37" s="50"/>
      <c r="J37" s="50"/>
      <c r="K37" s="50"/>
      <c r="L37" s="51"/>
    </row>
  </sheetData>
  <mergeCells count="46">
    <mergeCell ref="G20:H20"/>
    <mergeCell ref="I20:J20"/>
    <mergeCell ref="K20:L20"/>
    <mergeCell ref="G25:H25"/>
    <mergeCell ref="I25:J25"/>
    <mergeCell ref="K25:L25"/>
    <mergeCell ref="G27:H27"/>
    <mergeCell ref="I27:J27"/>
    <mergeCell ref="K27:L27"/>
    <mergeCell ref="G28:H28"/>
    <mergeCell ref="I14:J14"/>
    <mergeCell ref="K14:L14"/>
    <mergeCell ref="G16:H16"/>
    <mergeCell ref="I16:J16"/>
    <mergeCell ref="K16:L16"/>
    <mergeCell ref="I28:J28"/>
    <mergeCell ref="K28:L28"/>
    <mergeCell ref="C4:K4"/>
    <mergeCell ref="C6:K6"/>
    <mergeCell ref="G22:H22"/>
    <mergeCell ref="I22:J22"/>
    <mergeCell ref="K22:L22"/>
    <mergeCell ref="G17:H17"/>
    <mergeCell ref="I17:J17"/>
    <mergeCell ref="C21:L21"/>
    <mergeCell ref="C19:L19"/>
    <mergeCell ref="K17:L17"/>
    <mergeCell ref="G18:H18"/>
    <mergeCell ref="I18:J18"/>
    <mergeCell ref="K18:L18"/>
    <mergeCell ref="G14:H14"/>
    <mergeCell ref="G23:H23"/>
    <mergeCell ref="I23:J23"/>
    <mergeCell ref="K23:L23"/>
    <mergeCell ref="G24:H24"/>
    <mergeCell ref="I24:J24"/>
    <mergeCell ref="K24:L24"/>
    <mergeCell ref="C29:L29"/>
    <mergeCell ref="B30:L30"/>
    <mergeCell ref="C31:L31"/>
    <mergeCell ref="C32:L32"/>
    <mergeCell ref="C33:L33"/>
    <mergeCell ref="C34:L34"/>
    <mergeCell ref="C35:L35"/>
    <mergeCell ref="C36:L36"/>
    <mergeCell ref="C37:L37"/>
  </mergeCells>
  <pageMargins left="0.21" right="0.25" top="0.25" bottom="0.14000000000000001" header="0.3" footer="0.12"/>
  <pageSetup paperSize="9" scale="6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Tanvi Balgi</dc:creator>
  <cp:lastModifiedBy>Hardik Parikh</cp:lastModifiedBy>
  <cp:lastPrinted>2024-11-04T06:03:11Z</cp:lastPrinted>
  <dcterms:created xsi:type="dcterms:W3CDTF">2024-09-04T08:29:56Z</dcterms:created>
  <dcterms:modified xsi:type="dcterms:W3CDTF">2024-11-05T08:45:56Z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2024-09-04T08:30:01Z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fd8206e2-b62b-4198-b530-181dfefa33f1</vt:lpwstr>
  </property>
  <property fmtid="{D5CDD505-2E9C-101B-9397-08002B2CF9AE}" pid="7" name="MSIP_Label_defa4170-0d19-0005-0004-bc88714345d2_ActionId">
    <vt:lpwstr>179afc03-e000-46e4-be73-8b2cce3dfe87</vt:lpwstr>
  </property>
  <property fmtid="{D5CDD505-2E9C-101B-9397-08002B2CF9AE}" pid="8" name="MSIP_Label_defa4170-0d19-0005-0004-bc88714345d2_ContentBits">
    <vt:lpwstr>0</vt:lpwstr>
  </property>
</Properties>
</file>